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eleidsnota\Voor op de website\"/>
    </mc:Choice>
  </mc:AlternateContent>
  <xr:revisionPtr revIDLastSave="0" documentId="8_{563288A0-612A-4C0E-8DC9-8594DA8CBA95}" xr6:coauthVersionLast="47" xr6:coauthVersionMax="47" xr10:uidLastSave="{00000000-0000-0000-0000-000000000000}"/>
  <bookViews>
    <workbookView xWindow="-120" yWindow="-120" windowWidth="29040" windowHeight="15840" xr2:uid="{16500B6E-D7A0-49EE-8918-2C83BA5B82BA}"/>
  </bookViews>
  <sheets>
    <sheet name="Model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  <c r="D42" i="1"/>
  <c r="C42" i="1"/>
  <c r="E56" i="1"/>
  <c r="D56" i="1"/>
  <c r="E59" i="1"/>
  <c r="E61" i="1" s="1"/>
  <c r="D59" i="1"/>
  <c r="D61" i="1" s="1"/>
  <c r="C56" i="1"/>
  <c r="C59" i="1"/>
  <c r="C61" i="1" s="1"/>
  <c r="D35" i="1"/>
  <c r="D36" i="1" s="1"/>
  <c r="E13" i="1"/>
  <c r="G13" i="1" s="1"/>
  <c r="E12" i="1"/>
  <c r="G12" i="1" s="1"/>
  <c r="E11" i="1"/>
  <c r="G11" i="1" s="1"/>
  <c r="E10" i="1"/>
  <c r="G10" i="1" s="1"/>
  <c r="E35" i="1"/>
  <c r="E36" i="1" s="1"/>
  <c r="C35" i="1"/>
  <c r="C36" i="1" s="1"/>
  <c r="C37" i="1" s="1"/>
  <c r="E46" i="1" l="1"/>
  <c r="D46" i="1"/>
  <c r="C46" i="1"/>
  <c r="E39" i="1"/>
  <c r="E38" i="1"/>
  <c r="E37" i="1"/>
  <c r="D39" i="1"/>
  <c r="D38" i="1"/>
  <c r="D37" i="1"/>
  <c r="C39" i="1"/>
  <c r="C38" i="1"/>
  <c r="C40" i="1"/>
  <c r="C41" i="1" s="1"/>
  <c r="D40" i="1"/>
  <c r="D41" i="1" s="1"/>
  <c r="E40" i="1"/>
  <c r="E41" i="1" s="1"/>
  <c r="E43" i="1" l="1"/>
  <c r="D43" i="1"/>
  <c r="C43" i="1"/>
  <c r="E44" i="1" l="1"/>
  <c r="D44" i="1"/>
  <c r="C44" i="1"/>
  <c r="E45" i="1" l="1"/>
  <c r="D45" i="1"/>
  <c r="C45" i="1"/>
  <c r="E47" i="1"/>
  <c r="D47" i="1" l="1"/>
  <c r="D8" i="1" s="1"/>
  <c r="E8" i="1" s="1"/>
  <c r="G8" i="1" s="1"/>
  <c r="C47" i="1"/>
  <c r="D7" i="1" s="1"/>
  <c r="E7" i="1" s="1"/>
  <c r="G7" i="1" s="1"/>
  <c r="G14" i="1" s="1"/>
  <c r="G27" i="1" s="1"/>
</calcChain>
</file>

<file path=xl/sharedStrings.xml><?xml version="1.0" encoding="utf-8"?>
<sst xmlns="http://schemas.openxmlformats.org/spreadsheetml/2006/main" count="61" uniqueCount="59">
  <si>
    <t>parameterwaarden</t>
  </si>
  <si>
    <t>ORT</t>
  </si>
  <si>
    <t xml:space="preserve">Vakantiegeld </t>
  </si>
  <si>
    <t>Eindejaarsuitkering</t>
  </si>
  <si>
    <t>Bruto loonkosten</t>
  </si>
  <si>
    <t xml:space="preserve">Opslag overhead </t>
  </si>
  <si>
    <t>Totale kosten per fte</t>
  </si>
  <si>
    <t>Declarabele uren</t>
  </si>
  <si>
    <t xml:space="preserve"> Product </t>
  </si>
  <si>
    <t>Inzet functie</t>
  </si>
  <si>
    <t>subsidie- aanvraag: productie-aantallen * kostprijs</t>
  </si>
  <si>
    <t>Activiteit A</t>
  </si>
  <si>
    <t>2. Geef inzicht in de opbouw van het uurtarief waarbij je de uitvoerende personeelskosten apart zichtbaar maakt</t>
  </si>
  <si>
    <t>Inzet Functie A</t>
  </si>
  <si>
    <t>Inzet Functie C</t>
  </si>
  <si>
    <t>Inzet Functie B</t>
  </si>
  <si>
    <t>3.Wat is de omvang van de productieve uren van een uitvoerend medewerker</t>
  </si>
  <si>
    <t>Bruto / netto berekening</t>
  </si>
  <si>
    <t>Bruto tijd</t>
  </si>
  <si>
    <t>Vakantie</t>
  </si>
  <si>
    <t>Comp.uren, feestdagen, etc.</t>
  </si>
  <si>
    <t>Ziekteverzuim:</t>
  </si>
  <si>
    <t>Opleidingen, seminars etc.</t>
  </si>
  <si>
    <t>Overig</t>
  </si>
  <si>
    <t>Netto (aanwezige) tijd</t>
  </si>
  <si>
    <t>kosten 1 activiteit : uren*uurtarief</t>
  </si>
  <si>
    <t>Functie A</t>
  </si>
  <si>
    <t>Functie B</t>
  </si>
  <si>
    <t>Functie C</t>
  </si>
  <si>
    <t>Indirecte Tijd</t>
  </si>
  <si>
    <t>activiteit-aantallen</t>
  </si>
  <si>
    <t>Activiteit B</t>
  </si>
  <si>
    <t>Activiteit C</t>
  </si>
  <si>
    <t>Activiteit D</t>
  </si>
  <si>
    <t>Activiteit E</t>
  </si>
  <si>
    <t>1. Activiteitbegroting / productbegroting inzet uren</t>
  </si>
  <si>
    <t>Berekening all-in uurtarief</t>
  </si>
  <si>
    <t>Resterend aantal uren declarabel</t>
  </si>
  <si>
    <t>UURTARIEF prijspeil 2023</t>
  </si>
  <si>
    <t xml:space="preserve"> uurtarief (zie onder 2)</t>
  </si>
  <si>
    <t xml:space="preserve">Activiteitenbegroting  / Productbegroting met aanvullende gegevens - model B </t>
  </si>
  <si>
    <t>Max maandsalaris cf CAO per maand</t>
  </si>
  <si>
    <t>Inschaling als gecorrigeerd voor maximale schaal (jaarbasis)</t>
  </si>
  <si>
    <t xml:space="preserve"> Gemiddeld per activiteit in te zetten uren door uitvoerend medewerker </t>
  </si>
  <si>
    <t>loon index voor 202x</t>
  </si>
  <si>
    <t>Totaal op basis van uurtarief</t>
  </si>
  <si>
    <t>• activiteit specificatie 1</t>
  </si>
  <si>
    <t>• activiteit specificatie 2</t>
  </si>
  <si>
    <t>• activiteit specificatie 3</t>
  </si>
  <si>
    <t>Activiteitenkosten  niet verwerkt in het uurtarief</t>
  </si>
  <si>
    <t>Dekking:</t>
  </si>
  <si>
    <t>• Reguliere opbrengsten</t>
  </si>
  <si>
    <t>• Overige subsidies</t>
  </si>
  <si>
    <t>• Overige opbrengsten</t>
  </si>
  <si>
    <t>Totaal aanvraag subsidie</t>
  </si>
  <si>
    <t>• Inzet vanuit eigen middelen</t>
  </si>
  <si>
    <t>opslag overige personele kosten (laptop telefoon etc)</t>
  </si>
  <si>
    <t>Bruto loonkosten inclusief werkgeverslasten</t>
  </si>
  <si>
    <t>Sociale lasten werkgeversdeel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</si>
</sst>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0.0%"/>
    <numFmt numFmtId="166" formatCode="#,##0_ ;\-#,##0\ "/>
    <numFmt numFmtId="167" formatCode="_-&quot;€&quot;\ * #,##0_-;_-&quot;€&quot;\ * #,##0\-;_-&quot;€&quot;\ 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8.5"/>
      <name val="Lucida Til VL"/>
    </font>
    <font>
      <b/>
      <sz val="8.5"/>
      <name val="Lucida Til VL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44" fontId="6" fillId="0" borderId="0" xfId="1" applyFont="1" applyFill="1" applyBorder="1" applyAlignment="1">
      <alignment vertical="center"/>
    </xf>
    <xf numFmtId="9" fontId="5" fillId="0" borderId="0" xfId="0" applyNumberFormat="1" applyFont="1" applyAlignment="1">
      <alignment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67" fontId="11" fillId="0" borderId="4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167" fontId="11" fillId="0" borderId="5" xfId="0" applyNumberFormat="1" applyFont="1" applyBorder="1" applyAlignment="1">
      <alignment horizontal="left"/>
    </xf>
    <xf numFmtId="0" fontId="11" fillId="0" borderId="0" xfId="0" applyFont="1"/>
    <xf numFmtId="0" fontId="9" fillId="0" borderId="0" xfId="0" applyFont="1" applyAlignment="1">
      <alignment wrapText="1"/>
    </xf>
    <xf numFmtId="44" fontId="0" fillId="0" borderId="0" xfId="1" applyFont="1"/>
    <xf numFmtId="0" fontId="3" fillId="0" borderId="0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2" fillId="0" borderId="17" xfId="0" applyFont="1" applyBorder="1"/>
    <xf numFmtId="0" fontId="13" fillId="0" borderId="16" xfId="0" applyFont="1" applyBorder="1"/>
    <xf numFmtId="0" fontId="13" fillId="0" borderId="1" xfId="0" applyFont="1" applyBorder="1"/>
    <xf numFmtId="0" fontId="13" fillId="0" borderId="0" xfId="0" applyFont="1"/>
    <xf numFmtId="0" fontId="12" fillId="0" borderId="16" xfId="0" applyFont="1" applyBorder="1"/>
    <xf numFmtId="3" fontId="0" fillId="0" borderId="9" xfId="1" applyNumberFormat="1" applyFont="1" applyBorder="1"/>
    <xf numFmtId="3" fontId="2" fillId="2" borderId="9" xfId="1" applyNumberFormat="1" applyFont="1" applyFill="1" applyBorder="1"/>
    <xf numFmtId="3" fontId="0" fillId="0" borderId="20" xfId="1" applyNumberFormat="1" applyFont="1" applyBorder="1"/>
    <xf numFmtId="3" fontId="5" fillId="0" borderId="9" xfId="0" applyNumberFormat="1" applyFont="1" applyBorder="1" applyAlignment="1">
      <alignment vertical="center"/>
    </xf>
    <xf numFmtId="44" fontId="11" fillId="0" borderId="7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3" fillId="0" borderId="18" xfId="0" applyNumberFormat="1" applyFont="1" applyBorder="1"/>
    <xf numFmtId="0" fontId="14" fillId="4" borderId="9" xfId="0" applyFont="1" applyFill="1" applyBorder="1"/>
    <xf numFmtId="10" fontId="14" fillId="4" borderId="17" xfId="0" applyNumberFormat="1" applyFont="1" applyFill="1" applyBorder="1"/>
    <xf numFmtId="0" fontId="14" fillId="4" borderId="18" xfId="0" applyFont="1" applyFill="1" applyBorder="1"/>
    <xf numFmtId="10" fontId="5" fillId="3" borderId="9" xfId="0" applyNumberFormat="1" applyFont="1" applyFill="1" applyBorder="1" applyAlignment="1" applyProtection="1">
      <alignment vertical="center"/>
      <protection locked="0"/>
    </xf>
    <xf numFmtId="9" fontId="5" fillId="3" borderId="9" xfId="0" applyNumberFormat="1" applyFont="1" applyFill="1" applyBorder="1" applyAlignment="1" applyProtection="1">
      <alignment vertical="center"/>
      <protection locked="0"/>
    </xf>
    <xf numFmtId="9" fontId="6" fillId="3" borderId="9" xfId="0" applyNumberFormat="1" applyFont="1" applyFill="1" applyBorder="1" applyAlignment="1">
      <alignment vertical="center"/>
    </xf>
    <xf numFmtId="10" fontId="5" fillId="3" borderId="9" xfId="0" applyNumberFormat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vertical="center"/>
    </xf>
    <xf numFmtId="3" fontId="12" fillId="3" borderId="16" xfId="0" applyNumberFormat="1" applyFont="1" applyFill="1" applyBorder="1"/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/>
    <xf numFmtId="0" fontId="11" fillId="3" borderId="1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9" fontId="5" fillId="3" borderId="9" xfId="0" applyNumberFormat="1" applyFont="1" applyFill="1" applyBorder="1" applyAlignment="1">
      <alignment vertical="center"/>
    </xf>
    <xf numFmtId="0" fontId="15" fillId="3" borderId="3" xfId="3" applyFont="1" applyFill="1" applyBorder="1"/>
    <xf numFmtId="0" fontId="2" fillId="0" borderId="0" xfId="0" applyFont="1"/>
    <xf numFmtId="0" fontId="15" fillId="0" borderId="9" xfId="3" applyFont="1" applyFill="1" applyBorder="1"/>
    <xf numFmtId="0" fontId="16" fillId="0" borderId="9" xfId="3" applyFont="1" applyFill="1" applyBorder="1"/>
    <xf numFmtId="0" fontId="9" fillId="5" borderId="17" xfId="0" applyFont="1" applyFill="1" applyBorder="1" applyAlignment="1">
      <alignment wrapText="1"/>
    </xf>
    <xf numFmtId="0" fontId="9" fillId="5" borderId="21" xfId="0" applyFont="1" applyFill="1" applyBorder="1" applyAlignment="1">
      <alignment wrapText="1"/>
    </xf>
    <xf numFmtId="0" fontId="9" fillId="5" borderId="21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horizontal="center" vertical="center"/>
    </xf>
    <xf numFmtId="0" fontId="16" fillId="5" borderId="18" xfId="3" applyFont="1" applyFill="1" applyBorder="1"/>
    <xf numFmtId="0" fontId="6" fillId="5" borderId="18" xfId="0" applyFont="1" applyFill="1" applyBorder="1" applyAlignment="1">
      <alignment vertical="center"/>
    </xf>
    <xf numFmtId="44" fontId="2" fillId="5" borderId="20" xfId="1" applyFont="1" applyFill="1" applyBorder="1"/>
    <xf numFmtId="0" fontId="12" fillId="6" borderId="14" xfId="0" applyFont="1" applyFill="1" applyBorder="1"/>
    <xf numFmtId="0" fontId="13" fillId="6" borderId="15" xfId="0" applyFont="1" applyFill="1" applyBorder="1"/>
    <xf numFmtId="0" fontId="12" fillId="6" borderId="16" xfId="0" applyFont="1" applyFill="1" applyBorder="1" applyAlignment="1">
      <alignment horizontal="right"/>
    </xf>
    <xf numFmtId="0" fontId="12" fillId="6" borderId="17" xfId="0" applyFont="1" applyFill="1" applyBorder="1"/>
    <xf numFmtId="0" fontId="12" fillId="6" borderId="19" xfId="0" applyFont="1" applyFill="1" applyBorder="1"/>
    <xf numFmtId="3" fontId="12" fillId="6" borderId="18" xfId="0" applyNumberFormat="1" applyFont="1" applyFill="1" applyBorder="1"/>
    <xf numFmtId="0" fontId="13" fillId="6" borderId="16" xfId="0" applyFont="1" applyFill="1" applyBorder="1"/>
    <xf numFmtId="0" fontId="8" fillId="0" borderId="0" xfId="0" applyFont="1" applyBorder="1"/>
    <xf numFmtId="0" fontId="10" fillId="0" borderId="0" xfId="0" applyFont="1" applyBorder="1" applyAlignment="1">
      <alignment horizontal="left"/>
    </xf>
    <xf numFmtId="167" fontId="10" fillId="0" borderId="10" xfId="0" applyNumberFormat="1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0" fontId="16" fillId="3" borderId="3" xfId="3" applyFont="1" applyFill="1" applyBorder="1"/>
    <xf numFmtId="0" fontId="15" fillId="0" borderId="3" xfId="3" applyFont="1" applyBorder="1"/>
    <xf numFmtId="167" fontId="10" fillId="0" borderId="22" xfId="0" applyNumberFormat="1" applyFont="1" applyFill="1" applyBorder="1" applyAlignment="1">
      <alignment horizontal="left"/>
    </xf>
    <xf numFmtId="0" fontId="15" fillId="7" borderId="3" xfId="3" applyFont="1" applyFill="1" applyBorder="1"/>
    <xf numFmtId="0" fontId="15" fillId="7" borderId="0" xfId="3" applyFont="1" applyFill="1" applyBorder="1"/>
    <xf numFmtId="0" fontId="16" fillId="5" borderId="6" xfId="3" applyFont="1" applyFill="1" applyBorder="1"/>
    <xf numFmtId="0" fontId="10" fillId="5" borderId="13" xfId="0" applyFont="1" applyFill="1" applyBorder="1" applyAlignment="1">
      <alignment horizontal="left"/>
    </xf>
    <xf numFmtId="167" fontId="10" fillId="8" borderId="2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vertical="center"/>
    </xf>
    <xf numFmtId="165" fontId="5" fillId="3" borderId="9" xfId="0" applyNumberFormat="1" applyFont="1" applyFill="1" applyBorder="1" applyAlignment="1">
      <alignment vertical="center"/>
    </xf>
    <xf numFmtId="3" fontId="1" fillId="0" borderId="9" xfId="1" applyNumberFormat="1" applyFont="1" applyFill="1" applyBorder="1"/>
    <xf numFmtId="0" fontId="10" fillId="3" borderId="6" xfId="0" applyFont="1" applyFill="1" applyBorder="1"/>
    <xf numFmtId="0" fontId="10" fillId="3" borderId="13" xfId="0" applyFont="1" applyFill="1" applyBorder="1"/>
    <xf numFmtId="0" fontId="0" fillId="3" borderId="13" xfId="0" applyFill="1" applyBorder="1"/>
    <xf numFmtId="0" fontId="0" fillId="3" borderId="2" xfId="0" applyFill="1" applyBorder="1"/>
    <xf numFmtId="0" fontId="9" fillId="3" borderId="17" xfId="0" applyFont="1" applyFill="1" applyBorder="1" applyAlignment="1">
      <alignment wrapText="1"/>
    </xf>
    <xf numFmtId="0" fontId="9" fillId="3" borderId="19" xfId="0" applyFont="1" applyFill="1" applyBorder="1" applyAlignment="1">
      <alignment wrapText="1"/>
    </xf>
    <xf numFmtId="0" fontId="9" fillId="3" borderId="16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0" xfId="0" applyFont="1"/>
    <xf numFmtId="0" fontId="10" fillId="0" borderId="12" xfId="0" applyFont="1" applyBorder="1" applyAlignment="1">
      <alignment horizontal="left"/>
    </xf>
    <xf numFmtId="0" fontId="11" fillId="0" borderId="0" xfId="0" applyFont="1"/>
    <xf numFmtId="0" fontId="9" fillId="3" borderId="6" xfId="0" applyFont="1" applyFill="1" applyBorder="1" applyAlignment="1">
      <alignment wrapText="1"/>
    </xf>
    <xf numFmtId="0" fontId="9" fillId="3" borderId="13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</cellXfs>
  <cellStyles count="4">
    <cellStyle name="Procent" xfId="2" builtinId="5"/>
    <cellStyle name="Standaard" xfId="0" builtinId="0"/>
    <cellStyle name="Standaard 2" xfId="3" xr:uid="{FC63D61F-8463-4791-B2F7-1DCABB737047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62</xdr:row>
      <xdr:rowOff>167640</xdr:rowOff>
    </xdr:from>
    <xdr:to>
      <xdr:col>5</xdr:col>
      <xdr:colOff>708660</xdr:colOff>
      <xdr:row>77</xdr:row>
      <xdr:rowOff>83820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E5BE7784-CA95-9F1D-3116-8489952E8239}"/>
            </a:ext>
          </a:extLst>
        </xdr:cNvPr>
        <xdr:cNvSpPr txBox="1"/>
      </xdr:nvSpPr>
      <xdr:spPr>
        <a:xfrm>
          <a:off x="175260" y="12633960"/>
          <a:ext cx="9159240" cy="2659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Algemene toelichting:</a:t>
          </a:r>
          <a:endParaRPr lang="nl-NL">
            <a:effectLst/>
          </a:endParaRP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licht grijze  velden kunnen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worden ingevuld door de subsidieaanvrager met parameters / bedragen. Dit betreft een handreiking, zelf in te vullen.</a:t>
          </a:r>
          <a:endParaRPr lang="nl-NL">
            <a:effectLst/>
          </a:endParaRPr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Totaal overzicht aan te vragen subsidie op basis van in te zetten uren per functie inclusief actviteitenkosten die niet in het uurtarief zijn verwerkt als de dekking.                                                                                              </a:t>
          </a:r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Berekening uurtarief per functie op basis van maandelijks CAO bedrag (max in de schaal). Hieraan toevoegen opslagpercentages voor ORT, vakantiegeld (8%), evt eindejaarsuitkering, opslag voor overheadskosten en sociale lasten werkgeversdeel en overige personele kosten.                                                                                           </a:t>
          </a:r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Berekening van bruto uren naar daadwerkelijk declarabele (netto) uren om het gemiddeld uurtarief te berekenen bij 2.</a:t>
          </a:r>
          <a:endParaRPr lang="nl-NL">
            <a:effectLst/>
          </a:endParaRPr>
        </a:p>
        <a:p>
          <a:r>
            <a:rPr lang="nl-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Begrippen:</a:t>
          </a:r>
          <a:endParaRPr lang="nl-NL">
            <a:effectLst/>
          </a:endParaRPr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Sociale lasten werkgeversdeel: 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zijn de kosten die je als werkgever betaalt bovenop het brutoloon. In het algemeen komen deze in Nederland neer op 20 tot 26 procent van het brutosalaris. 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Bijvoorbeeld: werkgeversdeel pensioenpremie, WW-premie, WIA/WAO-premie en bijdrage Zorgverzekeringswet en de overige werkgeverspremies voor werkloosheids- en ziektekostenuitkeringen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			                                                                                 </a:t>
          </a:r>
        </a:p>
        <a:p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Opslag</a:t>
          </a:r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voor overhead: A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lle kosten die samenhangen met de sturing en ondersteuning van de medewerkers in het primaire proces uitgedrukt</a:t>
          </a: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een percentage van de totale kosten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l-NL">
            <a:effectLst/>
          </a:endParaRPr>
        </a:p>
        <a:p>
          <a:r>
            <a:rPr lang="nl-N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1EB0-0CD9-460A-AE8E-2B341FB8C105}">
  <dimension ref="A2:M61"/>
  <sheetViews>
    <sheetView showGridLines="0" tabSelected="1" topLeftCell="A12" workbookViewId="0">
      <selection activeCell="D63" sqref="D63"/>
    </sheetView>
  </sheetViews>
  <sheetFormatPr defaultRowHeight="15" x14ac:dyDescent="0.25"/>
  <cols>
    <col min="1" max="1" width="50.85546875" customWidth="1"/>
    <col min="2" max="2" width="20.7109375" bestFit="1" customWidth="1"/>
    <col min="3" max="3" width="17.140625" customWidth="1"/>
    <col min="4" max="4" width="20.7109375" customWidth="1"/>
    <col min="5" max="5" width="16.42578125" customWidth="1"/>
    <col min="6" max="6" width="12" bestFit="1" customWidth="1"/>
    <col min="7" max="7" width="16.140625" customWidth="1"/>
  </cols>
  <sheetData>
    <row r="2" spans="1:7" ht="18" x14ac:dyDescent="0.25">
      <c r="A2" s="95" t="s">
        <v>40</v>
      </c>
      <c r="B2" s="95"/>
      <c r="C2" s="95"/>
      <c r="D2" s="95"/>
      <c r="E2" s="95"/>
      <c r="F2" s="95"/>
      <c r="G2" s="95"/>
    </row>
    <row r="3" spans="1:7" ht="18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91" t="s">
        <v>35</v>
      </c>
      <c r="B4" s="92"/>
      <c r="C4" s="92"/>
      <c r="D4" s="93"/>
      <c r="E4" s="94"/>
      <c r="F4" s="94"/>
      <c r="G4" s="94"/>
    </row>
    <row r="5" spans="1:7" ht="15" customHeight="1" x14ac:dyDescent="0.25">
      <c r="A5" s="72"/>
      <c r="B5" s="72"/>
      <c r="C5" s="72"/>
      <c r="D5" s="72"/>
      <c r="E5" s="72"/>
      <c r="F5" s="72"/>
      <c r="G5" s="72"/>
    </row>
    <row r="6" spans="1:7" ht="64.5" x14ac:dyDescent="0.25">
      <c r="A6" s="56" t="s">
        <v>8</v>
      </c>
      <c r="B6" s="57" t="s">
        <v>9</v>
      </c>
      <c r="C6" s="58" t="s">
        <v>43</v>
      </c>
      <c r="D6" s="58" t="s">
        <v>39</v>
      </c>
      <c r="E6" s="58" t="s">
        <v>25</v>
      </c>
      <c r="F6" s="59" t="s">
        <v>30</v>
      </c>
      <c r="G6" s="59" t="s">
        <v>10</v>
      </c>
    </row>
    <row r="7" spans="1:7" x14ac:dyDescent="0.25">
      <c r="A7" s="52" t="s">
        <v>11</v>
      </c>
      <c r="B7" s="52" t="s">
        <v>13</v>
      </c>
      <c r="C7" s="52">
        <v>5</v>
      </c>
      <c r="D7" s="32">
        <f>+C47</f>
        <v>47.704589579049944</v>
      </c>
      <c r="E7" s="33">
        <f>C7*D7</f>
        <v>238.52294789524973</v>
      </c>
      <c r="F7" s="49">
        <v>10</v>
      </c>
      <c r="G7" s="7">
        <f>F7*E7</f>
        <v>2385.2294789524972</v>
      </c>
    </row>
    <row r="8" spans="1:7" x14ac:dyDescent="0.25">
      <c r="A8" s="52"/>
      <c r="B8" s="52" t="s">
        <v>15</v>
      </c>
      <c r="C8" s="52">
        <v>6</v>
      </c>
      <c r="D8" s="32">
        <f>+D47</f>
        <v>60.120852620172542</v>
      </c>
      <c r="E8" s="33">
        <f>C8*D8</f>
        <v>360.72511572103525</v>
      </c>
      <c r="F8" s="49">
        <v>15</v>
      </c>
      <c r="G8" s="7">
        <f t="shared" ref="G8:G13" si="0">F8*E8</f>
        <v>5410.8767358155292</v>
      </c>
    </row>
    <row r="9" spans="1:7" x14ac:dyDescent="0.25">
      <c r="A9" s="52"/>
      <c r="B9" s="52"/>
      <c r="C9" s="52"/>
      <c r="D9" s="32"/>
      <c r="E9" s="33"/>
      <c r="F9" s="49"/>
      <c r="G9" s="7"/>
    </row>
    <row r="10" spans="1:7" x14ac:dyDescent="0.25">
      <c r="A10" s="52" t="s">
        <v>31</v>
      </c>
      <c r="B10" s="52"/>
      <c r="C10" s="52"/>
      <c r="D10" s="6"/>
      <c r="E10" s="33">
        <f t="shared" ref="E10:E13" si="1">C10*D10</f>
        <v>0</v>
      </c>
      <c r="F10" s="49"/>
      <c r="G10" s="7">
        <f t="shared" si="0"/>
        <v>0</v>
      </c>
    </row>
    <row r="11" spans="1:7" x14ac:dyDescent="0.25">
      <c r="A11" s="52" t="s">
        <v>32</v>
      </c>
      <c r="B11" s="45"/>
      <c r="C11" s="46"/>
      <c r="D11" s="6"/>
      <c r="E11" s="33">
        <f t="shared" si="1"/>
        <v>0</v>
      </c>
      <c r="F11" s="49"/>
      <c r="G11" s="7">
        <f t="shared" si="0"/>
        <v>0</v>
      </c>
    </row>
    <row r="12" spans="1:7" x14ac:dyDescent="0.25">
      <c r="A12" s="52" t="s">
        <v>33</v>
      </c>
      <c r="B12" s="45"/>
      <c r="C12" s="46"/>
      <c r="D12" s="6"/>
      <c r="E12" s="33">
        <f t="shared" si="1"/>
        <v>0</v>
      </c>
      <c r="F12" s="49"/>
      <c r="G12" s="7">
        <f t="shared" si="0"/>
        <v>0</v>
      </c>
    </row>
    <row r="13" spans="1:7" ht="15.75" thickBot="1" x14ac:dyDescent="0.3">
      <c r="A13" s="52" t="s">
        <v>34</v>
      </c>
      <c r="B13" s="47"/>
      <c r="C13" s="48"/>
      <c r="D13" s="8"/>
      <c r="E13" s="34">
        <f t="shared" si="1"/>
        <v>0</v>
      </c>
      <c r="F13" s="50"/>
      <c r="G13" s="9">
        <f t="shared" si="0"/>
        <v>0</v>
      </c>
    </row>
    <row r="14" spans="1:7" ht="15.75" thickBot="1" x14ac:dyDescent="0.3">
      <c r="A14" s="96" t="s">
        <v>45</v>
      </c>
      <c r="B14" s="96"/>
      <c r="C14" s="96"/>
      <c r="D14" s="96"/>
      <c r="E14" s="96"/>
      <c r="F14" s="96"/>
      <c r="G14" s="74">
        <f>SUM(G7:G13)</f>
        <v>7796.1062147680259</v>
      </c>
    </row>
    <row r="15" spans="1:7" x14ac:dyDescent="0.25">
      <c r="A15" s="73"/>
      <c r="B15" s="73"/>
      <c r="C15" s="73"/>
      <c r="D15" s="73"/>
      <c r="E15" s="73"/>
      <c r="F15" s="73"/>
      <c r="G15" s="75"/>
    </row>
    <row r="16" spans="1:7" ht="15.75" thickBot="1" x14ac:dyDescent="0.3">
      <c r="A16" s="76" t="s">
        <v>49</v>
      </c>
      <c r="B16" s="73"/>
      <c r="C16" s="73"/>
      <c r="D16" s="73"/>
      <c r="E16" s="73"/>
      <c r="F16" s="73"/>
      <c r="G16" s="75"/>
    </row>
    <row r="17" spans="1:7" ht="15.75" thickBot="1" x14ac:dyDescent="0.3">
      <c r="A17" s="77" t="s">
        <v>46</v>
      </c>
      <c r="B17" s="73"/>
      <c r="C17" s="73"/>
      <c r="D17" s="73"/>
      <c r="E17" s="73"/>
      <c r="F17" s="73"/>
      <c r="G17" s="78"/>
    </row>
    <row r="18" spans="1:7" ht="15.75" thickBot="1" x14ac:dyDescent="0.3">
      <c r="A18" s="77" t="s">
        <v>47</v>
      </c>
      <c r="B18" s="73"/>
      <c r="C18" s="73"/>
      <c r="D18" s="73"/>
      <c r="E18" s="73"/>
      <c r="F18" s="73"/>
      <c r="G18" s="78"/>
    </row>
    <row r="19" spans="1:7" ht="15.75" thickBot="1" x14ac:dyDescent="0.3">
      <c r="A19" s="77" t="s">
        <v>48</v>
      </c>
      <c r="B19" s="73"/>
      <c r="C19" s="73"/>
      <c r="D19" s="73"/>
      <c r="E19" s="73"/>
      <c r="F19" s="73"/>
      <c r="G19" s="78"/>
    </row>
    <row r="20" spans="1:7" x14ac:dyDescent="0.25">
      <c r="A20" s="73"/>
      <c r="B20" s="73"/>
      <c r="C20" s="73"/>
      <c r="D20" s="73"/>
      <c r="E20" s="73"/>
      <c r="F20" s="73"/>
      <c r="G20" s="75"/>
    </row>
    <row r="21" spans="1:7" ht="15.75" thickBot="1" x14ac:dyDescent="0.3">
      <c r="A21" s="76" t="s">
        <v>50</v>
      </c>
      <c r="B21" s="73"/>
      <c r="C21" s="73"/>
      <c r="D21" s="73"/>
      <c r="E21" s="73"/>
      <c r="F21" s="73"/>
      <c r="G21" s="75"/>
    </row>
    <row r="22" spans="1:7" ht="15.75" thickBot="1" x14ac:dyDescent="0.3">
      <c r="A22" s="79" t="s">
        <v>51</v>
      </c>
      <c r="B22" s="73"/>
      <c r="C22" s="73"/>
      <c r="D22" s="73"/>
      <c r="E22" s="73"/>
      <c r="F22" s="73"/>
      <c r="G22" s="78"/>
    </row>
    <row r="23" spans="1:7" ht="15.75" thickBot="1" x14ac:dyDescent="0.3">
      <c r="A23" s="79" t="s">
        <v>52</v>
      </c>
      <c r="B23" s="73"/>
      <c r="C23" s="73"/>
      <c r="D23" s="73"/>
      <c r="E23" s="73"/>
      <c r="F23" s="73"/>
      <c r="G23" s="78"/>
    </row>
    <row r="24" spans="1:7" ht="15.75" thickBot="1" x14ac:dyDescent="0.3">
      <c r="A24" s="79" t="s">
        <v>53</v>
      </c>
      <c r="B24" s="73"/>
      <c r="C24" s="73"/>
      <c r="D24" s="73"/>
      <c r="E24" s="73"/>
      <c r="F24" s="73"/>
      <c r="G24" s="78"/>
    </row>
    <row r="25" spans="1:7" ht="15.75" thickBot="1" x14ac:dyDescent="0.3">
      <c r="A25" s="79" t="s">
        <v>55</v>
      </c>
      <c r="B25" s="73"/>
      <c r="C25" s="73"/>
      <c r="D25" s="73"/>
      <c r="E25" s="73"/>
      <c r="F25" s="73"/>
      <c r="G25" s="78"/>
    </row>
    <row r="26" spans="1:7" ht="15.75" thickBot="1" x14ac:dyDescent="0.3">
      <c r="A26" s="80"/>
      <c r="B26" s="73"/>
      <c r="C26" s="73"/>
      <c r="D26" s="73"/>
      <c r="E26" s="73"/>
      <c r="F26" s="73"/>
      <c r="G26" s="75"/>
    </row>
    <row r="27" spans="1:7" ht="15.75" thickBot="1" x14ac:dyDescent="0.3">
      <c r="A27" s="81" t="s">
        <v>54</v>
      </c>
      <c r="B27" s="82"/>
      <c r="C27" s="82"/>
      <c r="D27" s="82"/>
      <c r="E27" s="82"/>
      <c r="F27" s="82"/>
      <c r="G27" s="83">
        <f>+G14+G17+G18+G19-G22-G23-G24-G25</f>
        <v>7796.1062147680259</v>
      </c>
    </row>
    <row r="28" spans="1:7" x14ac:dyDescent="0.25">
      <c r="A28" s="80"/>
      <c r="B28" s="73"/>
      <c r="C28" s="73"/>
      <c r="D28" s="73"/>
      <c r="E28" s="73"/>
      <c r="F28" s="73"/>
      <c r="G28" s="75"/>
    </row>
    <row r="29" spans="1:7" x14ac:dyDescent="0.25">
      <c r="A29" s="80"/>
      <c r="B29" s="73"/>
      <c r="C29" s="73"/>
      <c r="D29" s="73"/>
      <c r="E29" s="73"/>
      <c r="F29" s="73"/>
      <c r="G29" s="75"/>
    </row>
    <row r="30" spans="1:7" ht="15.75" thickBot="1" x14ac:dyDescent="0.3">
      <c r="A30" s="10"/>
      <c r="B30" s="10"/>
      <c r="C30" s="10"/>
      <c r="D30" s="10"/>
      <c r="E30" s="97"/>
      <c r="F30" s="97"/>
      <c r="G30" s="10"/>
    </row>
    <row r="31" spans="1:7" ht="15.75" thickBot="1" x14ac:dyDescent="0.3">
      <c r="A31" s="98" t="s">
        <v>12</v>
      </c>
      <c r="B31" s="99"/>
      <c r="C31" s="99"/>
      <c r="D31" s="100"/>
    </row>
    <row r="32" spans="1:7" x14ac:dyDescent="0.25">
      <c r="A32" s="11"/>
      <c r="B32" s="11"/>
    </row>
    <row r="33" spans="1:13" ht="15.75" x14ac:dyDescent="0.25">
      <c r="A33" s="60" t="s">
        <v>36</v>
      </c>
      <c r="B33" s="61" t="s">
        <v>0</v>
      </c>
      <c r="C33" s="60" t="s">
        <v>13</v>
      </c>
      <c r="D33" s="60" t="s">
        <v>15</v>
      </c>
      <c r="E33" s="60" t="s">
        <v>14</v>
      </c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54" t="s">
        <v>41</v>
      </c>
      <c r="B34" s="84"/>
      <c r="C34" s="43">
        <v>3650</v>
      </c>
      <c r="D34" s="43">
        <v>4600</v>
      </c>
      <c r="E34" s="43">
        <v>6350</v>
      </c>
      <c r="F34" s="14"/>
      <c r="G34" s="15"/>
      <c r="H34" s="14"/>
      <c r="I34" s="14"/>
      <c r="J34" s="15"/>
      <c r="K34" s="14"/>
      <c r="L34" s="14"/>
      <c r="M34" s="15"/>
    </row>
    <row r="35" spans="1:13" ht="15.75" x14ac:dyDescent="0.25">
      <c r="A35" s="54" t="s">
        <v>44</v>
      </c>
      <c r="B35" s="39">
        <v>1.72E-2</v>
      </c>
      <c r="C35" s="28">
        <f>C34*(1+$B$35)</f>
        <v>3712.78</v>
      </c>
      <c r="D35" s="28">
        <f>D34*(1+$B$35)</f>
        <v>4679.1200000000008</v>
      </c>
      <c r="E35" s="28">
        <f>E34*(1+$B$35)</f>
        <v>6459.22</v>
      </c>
      <c r="F35" s="2"/>
      <c r="G35" s="15"/>
      <c r="H35" s="2"/>
      <c r="I35" s="2"/>
      <c r="J35" s="15"/>
      <c r="K35" s="2"/>
      <c r="L35" s="2"/>
      <c r="M35" s="15"/>
    </row>
    <row r="36" spans="1:13" ht="15.75" x14ac:dyDescent="0.25">
      <c r="A36" s="54" t="s">
        <v>42</v>
      </c>
      <c r="B36" s="40">
        <v>0.9</v>
      </c>
      <c r="C36" s="28">
        <f>12*C35*$B$36</f>
        <v>40098.024000000005</v>
      </c>
      <c r="D36" s="28">
        <f>12*D35*$B$36</f>
        <v>50534.496000000006</v>
      </c>
      <c r="E36" s="28">
        <f>12*E35*$B$36</f>
        <v>69759.576000000001</v>
      </c>
      <c r="F36" s="2"/>
      <c r="G36" s="15"/>
      <c r="H36" s="2"/>
      <c r="I36" s="2"/>
      <c r="J36" s="15"/>
      <c r="K36" s="2"/>
      <c r="L36" s="2"/>
      <c r="M36" s="15"/>
    </row>
    <row r="37" spans="1:13" ht="15.75" x14ac:dyDescent="0.25">
      <c r="A37" s="54" t="s">
        <v>1</v>
      </c>
      <c r="B37" s="40">
        <v>0</v>
      </c>
      <c r="C37" s="28">
        <f>C36*$B$37</f>
        <v>0</v>
      </c>
      <c r="D37" s="28">
        <f>D36*$B$37</f>
        <v>0</v>
      </c>
      <c r="E37" s="28">
        <f>E36*$B$37</f>
        <v>0</v>
      </c>
      <c r="F37" s="2"/>
      <c r="G37" s="16"/>
      <c r="H37" s="2"/>
      <c r="I37" s="2"/>
      <c r="J37" s="16"/>
      <c r="K37" s="2"/>
      <c r="L37" s="2"/>
      <c r="M37" s="16"/>
    </row>
    <row r="38" spans="1:13" ht="15.75" x14ac:dyDescent="0.25">
      <c r="A38" s="54" t="s">
        <v>2</v>
      </c>
      <c r="B38" s="51">
        <v>0.08</v>
      </c>
      <c r="C38" s="28">
        <f>+$B$38*C36</f>
        <v>3207.8419200000003</v>
      </c>
      <c r="D38" s="28">
        <f>+$B$38*D36</f>
        <v>4042.7596800000006</v>
      </c>
      <c r="E38" s="28">
        <f>+$B$38*E36</f>
        <v>5580.7660800000003</v>
      </c>
      <c r="F38" s="2"/>
      <c r="G38" s="15"/>
      <c r="H38" s="2"/>
      <c r="I38" s="2"/>
      <c r="J38" s="15"/>
      <c r="K38" s="2"/>
      <c r="L38" s="2"/>
      <c r="M38" s="15"/>
    </row>
    <row r="39" spans="1:13" ht="15.75" x14ac:dyDescent="0.25">
      <c r="A39" s="54" t="s">
        <v>3</v>
      </c>
      <c r="B39" s="42">
        <v>8.3299999999999999E-2</v>
      </c>
      <c r="C39" s="28">
        <f>+$B$39*C36</f>
        <v>3340.1653992000006</v>
      </c>
      <c r="D39" s="28">
        <f>+$B$39*D36</f>
        <v>4209.5235168000008</v>
      </c>
      <c r="E39" s="28">
        <f>+$B$39*E36</f>
        <v>5810.9726807999996</v>
      </c>
      <c r="F39" s="2"/>
      <c r="G39" s="15"/>
      <c r="H39" s="2"/>
      <c r="I39" s="2"/>
      <c r="J39" s="15"/>
      <c r="K39" s="2"/>
      <c r="L39" s="2"/>
      <c r="M39" s="15"/>
    </row>
    <row r="40" spans="1:13" ht="15.75" x14ac:dyDescent="0.25">
      <c r="A40" s="55" t="s">
        <v>4</v>
      </c>
      <c r="B40" s="41"/>
      <c r="C40" s="29">
        <f>SUM(C36:C39)</f>
        <v>46646.031319200003</v>
      </c>
      <c r="D40" s="29">
        <f>SUM(D36:D39)</f>
        <v>58786.779196800009</v>
      </c>
      <c r="E40" s="29">
        <f>SUM(E36:E39)</f>
        <v>81151.3147608</v>
      </c>
      <c r="F40" s="17"/>
      <c r="G40" s="18"/>
      <c r="H40" s="17"/>
      <c r="I40" s="17"/>
      <c r="J40" s="18"/>
      <c r="K40" s="17"/>
      <c r="L40" s="17"/>
      <c r="M40" s="18"/>
    </row>
    <row r="41" spans="1:13" ht="15.75" x14ac:dyDescent="0.25">
      <c r="A41" s="54" t="s">
        <v>58</v>
      </c>
      <c r="B41" s="85">
        <v>0.254</v>
      </c>
      <c r="C41" s="28">
        <f>+$B$41*C40</f>
        <v>11848.091955076801</v>
      </c>
      <c r="D41" s="28">
        <f>+$B$41*D40</f>
        <v>14931.841915987203</v>
      </c>
      <c r="E41" s="28">
        <f>+$B$41*E40</f>
        <v>20612.433949243201</v>
      </c>
      <c r="F41" s="2"/>
      <c r="G41" s="15"/>
      <c r="H41" s="2"/>
      <c r="I41" s="2"/>
      <c r="J41" s="15"/>
      <c r="K41" s="2"/>
      <c r="L41" s="2"/>
      <c r="M41" s="15"/>
    </row>
    <row r="42" spans="1:13" ht="15.75" x14ac:dyDescent="0.25">
      <c r="A42" s="54" t="s">
        <v>56</v>
      </c>
      <c r="B42" s="51">
        <v>0.05</v>
      </c>
      <c r="C42" s="28">
        <f>+B42*C40</f>
        <v>2332.3015659600001</v>
      </c>
      <c r="D42" s="28">
        <f>+B42*D40</f>
        <v>2939.3389598400008</v>
      </c>
      <c r="E42" s="86">
        <f>+B42*E40</f>
        <v>4057.5657380400003</v>
      </c>
      <c r="F42" s="17"/>
      <c r="G42" s="19"/>
      <c r="H42" s="17"/>
      <c r="I42" s="17"/>
      <c r="J42" s="19"/>
      <c r="K42" s="17"/>
      <c r="L42" s="17"/>
      <c r="M42" s="19"/>
    </row>
    <row r="43" spans="1:13" ht="15.75" x14ac:dyDescent="0.25">
      <c r="A43" s="55" t="s">
        <v>57</v>
      </c>
      <c r="B43" s="41"/>
      <c r="C43" s="29">
        <f t="shared" ref="C43:E43" si="2">SUM(C40:C41)</f>
        <v>58494.123274276804</v>
      </c>
      <c r="D43" s="29">
        <f t="shared" si="2"/>
        <v>73718.621112787208</v>
      </c>
      <c r="E43" s="29">
        <f t="shared" si="2"/>
        <v>101763.7487100432</v>
      </c>
      <c r="F43" s="17"/>
      <c r="G43" s="19"/>
      <c r="H43" s="17"/>
      <c r="I43" s="17"/>
      <c r="J43" s="19"/>
      <c r="K43" s="17"/>
      <c r="L43" s="17"/>
      <c r="M43" s="19"/>
    </row>
    <row r="44" spans="1:13" ht="15.75" x14ac:dyDescent="0.25">
      <c r="A44" s="54" t="s">
        <v>5</v>
      </c>
      <c r="B44" s="40">
        <v>0.15</v>
      </c>
      <c r="C44" s="28">
        <f>+$B$44*C43</f>
        <v>8774.1184911415203</v>
      </c>
      <c r="D44" s="28">
        <f>+$B$44*D43</f>
        <v>11057.793166918082</v>
      </c>
      <c r="E44" s="28">
        <f>+$B$44*E43</f>
        <v>15264.562306506479</v>
      </c>
      <c r="F44" s="2"/>
      <c r="G44" s="15"/>
      <c r="H44" s="2"/>
      <c r="I44" s="2"/>
      <c r="J44" s="15"/>
      <c r="K44" s="2"/>
      <c r="L44" s="2"/>
      <c r="M44" s="15"/>
    </row>
    <row r="45" spans="1:13" ht="15.75" x14ac:dyDescent="0.25">
      <c r="A45" s="55" t="s">
        <v>6</v>
      </c>
      <c r="B45" s="41"/>
      <c r="C45" s="29">
        <f>SUM(C43:C44)</f>
        <v>67268.241765418323</v>
      </c>
      <c r="D45" s="29">
        <f>SUM(D43:D44)</f>
        <v>84776.414279705292</v>
      </c>
      <c r="E45" s="29">
        <f>SUM(E43:E44)</f>
        <v>117028.31101654968</v>
      </c>
      <c r="F45" s="17"/>
      <c r="G45" s="19"/>
      <c r="H45" s="17"/>
      <c r="I45" s="17"/>
      <c r="J45" s="19"/>
      <c r="K45" s="17"/>
      <c r="L45" s="17"/>
      <c r="M45" s="19"/>
    </row>
    <row r="46" spans="1:13" ht="15.75" x14ac:dyDescent="0.25">
      <c r="A46" s="54" t="s">
        <v>7</v>
      </c>
      <c r="B46" s="31"/>
      <c r="C46" s="30">
        <f>+C61</f>
        <v>1410.1</v>
      </c>
      <c r="D46" s="28">
        <f>+C61</f>
        <v>1410.1</v>
      </c>
      <c r="E46" s="28">
        <f>+C61</f>
        <v>1410.1</v>
      </c>
      <c r="F46" s="20"/>
      <c r="G46" s="15"/>
      <c r="H46" s="20"/>
      <c r="I46" s="20"/>
      <c r="J46" s="15"/>
      <c r="K46" s="20"/>
      <c r="L46" s="20"/>
      <c r="M46" s="15"/>
    </row>
    <row r="47" spans="1:13" s="53" customFormat="1" ht="15.75" x14ac:dyDescent="0.25">
      <c r="A47" s="62" t="s">
        <v>38</v>
      </c>
      <c r="B47" s="63"/>
      <c r="C47" s="64">
        <f>+C45/C46</f>
        <v>47.704589579049944</v>
      </c>
      <c r="D47" s="64">
        <f>+D45/D46</f>
        <v>60.120852620172542</v>
      </c>
      <c r="E47" s="64">
        <f>+E45/E46</f>
        <v>82.992916116977298</v>
      </c>
      <c r="F47" s="3"/>
      <c r="G47" s="18"/>
      <c r="H47" s="3"/>
      <c r="I47" s="3"/>
      <c r="J47" s="18"/>
      <c r="K47" s="3"/>
      <c r="L47" s="3"/>
      <c r="M47" s="18"/>
    </row>
    <row r="48" spans="1:13" ht="15.75" x14ac:dyDescent="0.25">
      <c r="A48" s="1"/>
      <c r="B48" s="4"/>
      <c r="C48" s="12"/>
      <c r="D48" s="12"/>
      <c r="E48" s="12"/>
      <c r="F48" s="21"/>
      <c r="G48" s="15"/>
      <c r="H48" s="22"/>
      <c r="I48" s="22"/>
      <c r="J48" s="15"/>
      <c r="K48" s="22"/>
      <c r="L48" s="22"/>
      <c r="M48" s="15"/>
    </row>
    <row r="49" spans="1:5" ht="15.75" thickBot="1" x14ac:dyDescent="0.3"/>
    <row r="50" spans="1:5" ht="15.75" thickBot="1" x14ac:dyDescent="0.3">
      <c r="A50" s="87" t="s">
        <v>16</v>
      </c>
      <c r="B50" s="88"/>
      <c r="C50" s="89"/>
      <c r="D50" s="90"/>
    </row>
    <row r="51" spans="1:5" x14ac:dyDescent="0.25">
      <c r="A51" s="10"/>
    </row>
    <row r="52" spans="1:5" x14ac:dyDescent="0.25">
      <c r="A52" s="65" t="s">
        <v>17</v>
      </c>
      <c r="B52" s="66"/>
      <c r="C52" s="67" t="s">
        <v>26</v>
      </c>
      <c r="D52" s="67" t="s">
        <v>27</v>
      </c>
      <c r="E52" s="67" t="s">
        <v>28</v>
      </c>
    </row>
    <row r="53" spans="1:5" x14ac:dyDescent="0.25">
      <c r="A53" s="23" t="s">
        <v>18</v>
      </c>
      <c r="B53" s="24"/>
      <c r="C53" s="44">
        <v>1878</v>
      </c>
      <c r="D53" s="44">
        <v>1878</v>
      </c>
      <c r="E53" s="44">
        <v>1878</v>
      </c>
    </row>
    <row r="54" spans="1:5" x14ac:dyDescent="0.25">
      <c r="A54" s="25" t="s">
        <v>19</v>
      </c>
      <c r="B54" s="26"/>
      <c r="C54" s="36">
        <v>-176</v>
      </c>
      <c r="D54" s="36">
        <v>-176</v>
      </c>
      <c r="E54" s="36">
        <v>-176</v>
      </c>
    </row>
    <row r="55" spans="1:5" x14ac:dyDescent="0.25">
      <c r="A55" s="25" t="s">
        <v>20</v>
      </c>
      <c r="B55" s="26"/>
      <c r="C55" s="36">
        <v>-42</v>
      </c>
      <c r="D55" s="36">
        <v>-42</v>
      </c>
      <c r="E55" s="36">
        <v>-42</v>
      </c>
    </row>
    <row r="56" spans="1:5" x14ac:dyDescent="0.25">
      <c r="A56" s="25" t="s">
        <v>21</v>
      </c>
      <c r="B56" s="37">
        <v>0.05</v>
      </c>
      <c r="C56" s="35">
        <f>+B56*C53*-1</f>
        <v>-93.9</v>
      </c>
      <c r="D56" s="35">
        <f>+B56*D53*-1</f>
        <v>-93.9</v>
      </c>
      <c r="E56" s="35">
        <f>+B56*E53*-1</f>
        <v>-93.9</v>
      </c>
    </row>
    <row r="57" spans="1:5" x14ac:dyDescent="0.25">
      <c r="A57" s="25" t="s">
        <v>22</v>
      </c>
      <c r="B57" s="26"/>
      <c r="C57" s="36">
        <v>-16</v>
      </c>
      <c r="D57" s="36">
        <v>-16</v>
      </c>
      <c r="E57" s="36">
        <v>-16</v>
      </c>
    </row>
    <row r="58" spans="1:5" x14ac:dyDescent="0.25">
      <c r="A58" s="25" t="s">
        <v>23</v>
      </c>
      <c r="B58" s="26"/>
      <c r="C58" s="36">
        <v>0</v>
      </c>
      <c r="D58" s="36">
        <v>0</v>
      </c>
      <c r="E58" s="36">
        <v>0</v>
      </c>
    </row>
    <row r="59" spans="1:5" x14ac:dyDescent="0.25">
      <c r="A59" s="68" t="s">
        <v>24</v>
      </c>
      <c r="B59" s="69"/>
      <c r="C59" s="70">
        <f>SUM(C53:C58)</f>
        <v>1550.1</v>
      </c>
      <c r="D59" s="70">
        <f>SUM(D53:D58)</f>
        <v>1550.1</v>
      </c>
      <c r="E59" s="70">
        <f>SUM(E53:E58)</f>
        <v>1550.1</v>
      </c>
    </row>
    <row r="60" spans="1:5" x14ac:dyDescent="0.25">
      <c r="A60" s="23" t="s">
        <v>29</v>
      </c>
      <c r="B60" s="27"/>
      <c r="C60" s="38">
        <v>-140</v>
      </c>
      <c r="D60" s="38">
        <v>-140</v>
      </c>
      <c r="E60" s="38">
        <v>-140</v>
      </c>
    </row>
    <row r="61" spans="1:5" x14ac:dyDescent="0.25">
      <c r="A61" s="68" t="s">
        <v>37</v>
      </c>
      <c r="B61" s="71"/>
      <c r="C61" s="70">
        <f>+C59+C60</f>
        <v>1410.1</v>
      </c>
      <c r="D61" s="70">
        <f>+D59+D60</f>
        <v>1410.1</v>
      </c>
      <c r="E61" s="70">
        <f>+E59+E60</f>
        <v>1410.1</v>
      </c>
    </row>
  </sheetData>
  <mergeCells count="7">
    <mergeCell ref="A50:D50"/>
    <mergeCell ref="A4:D4"/>
    <mergeCell ref="E4:G4"/>
    <mergeCell ref="A2:G2"/>
    <mergeCell ref="A14:F14"/>
    <mergeCell ref="E30:F30"/>
    <mergeCell ref="A31:D31"/>
  </mergeCells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0ce80e9c-661b-453a-b52e-c00e4f65cc34}" enabled="1" method="Standard" siteId="{bbc3bd55-2812-4652-96ae-ce7932a2e8b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Model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Kooij, Harald Jan van der</dc:creator>
  <cp:lastModifiedBy>Mac gillavry, Randy</cp:lastModifiedBy>
  <dcterms:created xsi:type="dcterms:W3CDTF">2023-06-08T11:26:58Z</dcterms:created>
  <dcterms:modified xsi:type="dcterms:W3CDTF">2023-10-16T12:29:11Z</dcterms:modified>
</cp:coreProperties>
</file>